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520" yWindow="-80" windowWidth="21600" windowHeight="14460" activeTab="1"/>
  </bookViews>
  <sheets>
    <sheet name="Scoresheet" sheetId="2" r:id="rId1"/>
    <sheet name="Result" sheetId="1" r:id="rId2"/>
  </sheets>
  <calcPr calcId="130407" iterateDelta="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<sst xmlns="http://schemas.openxmlformats.org/spreadsheetml/2006/main" count="192" uniqueCount="138">
  <si>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</si>
  <si>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</si>
  <si>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</si>
  <si>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</si>
  <si>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</si>
  <si>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</si>
  <si>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</si>
  <si>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</si>
  <si>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</si>
  <si>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</si>
  <si>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</si>
  <si>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22°6'5.3"</t>
    <phoneticPr fontId="18" type="noConversion"/>
  </si>
  <si>
    <t>88°48'37"</t>
    <phoneticPr fontId="18" type="noConversion"/>
  </si>
  <si>
    <t>3 m</t>
    <phoneticPr fontId="18" type="noConversion"/>
  </si>
  <si>
    <t>Sunderban, West Bengal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</si>
  <si>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</si>
  <si>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</si>
  <si>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</si>
  <si>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 Rubia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</si>
  <si>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</si>
  <si>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</si>
  <si>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</si>
  <si>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</si>
  <si>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</si>
  <si>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</si>
  <si>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</si>
  <si>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 Heritiera</t>
    <phoneticPr fontId="18" type="noConversion"/>
  </si>
  <si>
    <t>OTU 13</t>
    <phoneticPr fontId="18" type="noConversion"/>
  </si>
  <si>
    <t>OTU 14</t>
    <phoneticPr fontId="18" type="noConversion"/>
  </si>
  <si>
    <t>OTU 15 Calophyllum</t>
    <phoneticPr fontId="18" type="noConversion"/>
  </si>
  <si>
    <t>OTU 16</t>
    <phoneticPr fontId="18" type="noConversion"/>
  </si>
  <si>
    <t>OTU 17 Aegicerous</t>
    <phoneticPr fontId="18" type="noConversion"/>
  </si>
  <si>
    <t>OTU 18 Mimusops</t>
    <phoneticPr fontId="18" type="noConversion"/>
  </si>
  <si>
    <t>OTU 19 Xylocarpus</t>
    <phoneticPr fontId="18" type="noConversion"/>
  </si>
  <si>
    <t xml:space="preserve">OTU 20 </t>
    <phoneticPr fontId="18" type="noConversion"/>
  </si>
  <si>
    <t xml:space="preserve">OTU 21 </t>
    <phoneticPr fontId="18" type="noConversion"/>
  </si>
  <si>
    <t>OTU 22</t>
    <phoneticPr fontId="18" type="noConversion"/>
  </si>
  <si>
    <t>OTU 23</t>
    <phoneticPr fontId="18" type="noConversion"/>
  </si>
  <si>
    <t>OTU 24 Cassia  Fistula</t>
    <phoneticPr fontId="18" type="noConversion"/>
  </si>
  <si>
    <t>OTU 25</t>
    <phoneticPr fontId="18" type="noConversion"/>
  </si>
  <si>
    <t>OTU 26</t>
    <phoneticPr fontId="18" type="noConversion"/>
  </si>
  <si>
    <t>GS/RCM</t>
    <phoneticPr fontId="18" type="noConversion"/>
  </si>
  <si>
    <t>OTU 27</t>
    <phoneticPr fontId="18" type="noConversion"/>
  </si>
  <si>
    <t>OTU 28 Brassiopsis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</si>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</sst>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0" activePane="bottomRight" state="frozenSplit"/>
      <selection sqref="A1:XFD1048576"/>
      <selection pane="topRight" activeCell="V1" sqref="V1"/>
      <selection pane="bottomLeft" activeCell="A7" sqref="A7"/>
      <selection pane="bottomRight" activeCell="A4" sqref="A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125</v>
      </c>
      <c r="B1" s="187" t="s">
        <v>121</v>
      </c>
      <c r="C1" s="183" t="s">
        <v>122</v>
      </c>
      <c r="D1" s="184"/>
      <c r="E1" s="173" t="s">
        <v>123</v>
      </c>
      <c r="F1" s="174"/>
      <c r="G1" s="173" t="s">
        <v>124</v>
      </c>
      <c r="H1" s="174"/>
      <c r="I1" s="177" t="s">
        <v>51</v>
      </c>
      <c r="J1" s="178"/>
      <c r="K1" s="177" t="s">
        <v>52</v>
      </c>
      <c r="L1" s="218"/>
      <c r="M1" s="215"/>
      <c r="N1" s="228" t="s">
        <v>48</v>
      </c>
      <c r="O1" s="228"/>
      <c r="P1" s="129">
        <v>1</v>
      </c>
      <c r="Q1" s="124"/>
      <c r="R1" s="125"/>
      <c r="S1" s="230" t="s">
        <v>50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49</v>
      </c>
      <c r="O2" s="229"/>
      <c r="P2" s="126" t="s">
        <v>47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41</v>
      </c>
      <c r="B3" s="159" t="s">
        <v>14</v>
      </c>
      <c r="C3" s="181" t="s">
        <v>11</v>
      </c>
      <c r="D3" s="182"/>
      <c r="E3" s="181" t="s">
        <v>12</v>
      </c>
      <c r="F3" s="182"/>
      <c r="G3" s="167" t="s">
        <v>13</v>
      </c>
      <c r="H3" s="168"/>
      <c r="I3" s="169">
        <v>38717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45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3</v>
      </c>
      <c r="B5" s="192" t="s">
        <v>2</v>
      </c>
      <c r="C5" s="196" t="s">
        <v>64</v>
      </c>
      <c r="D5" s="197"/>
      <c r="E5" s="198" t="s">
        <v>58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59</v>
      </c>
      <c r="P5" s="204"/>
      <c r="Q5" s="204"/>
      <c r="R5" s="204"/>
      <c r="S5" s="204"/>
      <c r="T5" s="204"/>
      <c r="U5" s="204"/>
      <c r="V5" s="204"/>
      <c r="W5" s="205"/>
      <c r="X5" s="206" t="s">
        <v>60</v>
      </c>
      <c r="Y5" s="207"/>
      <c r="Z5" s="207"/>
      <c r="AA5" s="208"/>
      <c r="AB5" s="209" t="s">
        <v>61</v>
      </c>
      <c r="AC5" s="210"/>
      <c r="AD5" s="211"/>
      <c r="AE5" s="212" t="s">
        <v>62</v>
      </c>
      <c r="AF5" s="213"/>
      <c r="AG5" s="213"/>
      <c r="AH5" s="213"/>
      <c r="AI5" s="214"/>
      <c r="AJ5" s="189" t="s">
        <v>63</v>
      </c>
      <c r="AK5" s="190"/>
      <c r="AL5" s="191"/>
      <c r="AN5" s="243" t="s">
        <v>6</v>
      </c>
      <c r="AO5" s="241" t="s">
        <v>7</v>
      </c>
      <c r="AP5" s="241" t="s">
        <v>8</v>
      </c>
      <c r="AQ5" s="236" t="s">
        <v>9</v>
      </c>
      <c r="AR5" s="236" t="s">
        <v>4</v>
      </c>
      <c r="AS5" s="236" t="s">
        <v>5</v>
      </c>
      <c r="AT5" s="236" t="s">
        <v>137</v>
      </c>
      <c r="AU5" s="236" t="s">
        <v>10</v>
      </c>
      <c r="AV5" s="236" t="s">
        <v>44</v>
      </c>
      <c r="AW5" s="239" t="s">
        <v>0</v>
      </c>
    </row>
    <row r="6" spans="1:88" ht="80.25" customHeight="1" thickBot="1">
      <c r="A6" s="195"/>
      <c r="B6" s="193"/>
      <c r="C6" s="131" t="s">
        <v>128</v>
      </c>
      <c r="D6" s="132" t="s">
        <v>78</v>
      </c>
      <c r="E6" s="133" t="s">
        <v>79</v>
      </c>
      <c r="F6" s="134" t="s">
        <v>46</v>
      </c>
      <c r="G6" s="135" t="s">
        <v>53</v>
      </c>
      <c r="H6" s="136" t="s">
        <v>65</v>
      </c>
      <c r="I6" s="135" t="s">
        <v>54</v>
      </c>
      <c r="J6" s="134" t="s">
        <v>55</v>
      </c>
      <c r="K6" s="135" t="s">
        <v>82</v>
      </c>
      <c r="L6" s="134" t="s">
        <v>83</v>
      </c>
      <c r="M6" s="137" t="s">
        <v>56</v>
      </c>
      <c r="N6" s="138" t="s">
        <v>57</v>
      </c>
      <c r="O6" s="139" t="s">
        <v>85</v>
      </c>
      <c r="P6" s="140" t="s">
        <v>86</v>
      </c>
      <c r="Q6" s="141" t="s">
        <v>87</v>
      </c>
      <c r="R6" s="140" t="s">
        <v>88</v>
      </c>
      <c r="S6" s="142" t="s">
        <v>89</v>
      </c>
      <c r="T6" s="141" t="s">
        <v>90</v>
      </c>
      <c r="U6" s="143" t="s">
        <v>91</v>
      </c>
      <c r="V6" s="140" t="s">
        <v>92</v>
      </c>
      <c r="W6" s="144" t="s">
        <v>93</v>
      </c>
      <c r="X6" s="145" t="s">
        <v>66</v>
      </c>
      <c r="Y6" s="146" t="s">
        <v>68</v>
      </c>
      <c r="Z6" s="147" t="s">
        <v>69</v>
      </c>
      <c r="AA6" s="148" t="s">
        <v>67</v>
      </c>
      <c r="AB6" s="149" t="s">
        <v>70</v>
      </c>
      <c r="AC6" s="150" t="s">
        <v>71</v>
      </c>
      <c r="AD6" s="151" t="s">
        <v>72</v>
      </c>
      <c r="AE6" s="152" t="s">
        <v>76</v>
      </c>
      <c r="AF6" s="153" t="s">
        <v>73</v>
      </c>
      <c r="AG6" s="153" t="s">
        <v>74</v>
      </c>
      <c r="AH6" s="153" t="s">
        <v>75</v>
      </c>
      <c r="AI6" s="154" t="s">
        <v>77</v>
      </c>
      <c r="AJ6" s="155" t="s">
        <v>106</v>
      </c>
      <c r="AK6" s="156" t="s">
        <v>107</v>
      </c>
      <c r="AL6" s="157" t="s">
        <v>108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15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>
        <v>1</v>
      </c>
      <c r="W7" s="16">
        <v>1</v>
      </c>
      <c r="X7" s="38">
        <v>1</v>
      </c>
      <c r="Y7" s="32">
        <v>1</v>
      </c>
      <c r="Z7" s="50"/>
      <c r="AA7" s="17"/>
      <c r="AB7" s="24"/>
      <c r="AC7" s="50">
        <v>1</v>
      </c>
      <c r="AD7" s="17">
        <v>1</v>
      </c>
      <c r="AE7" s="24"/>
      <c r="AF7" s="50">
        <v>1</v>
      </c>
      <c r="AG7" s="50"/>
      <c r="AH7" s="50"/>
      <c r="AI7" s="53"/>
      <c r="AJ7" s="24">
        <v>1</v>
      </c>
      <c r="AK7" s="50"/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16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/>
      <c r="T8" s="38"/>
      <c r="U8" s="48">
        <v>1</v>
      </c>
      <c r="V8" s="50">
        <v>1</v>
      </c>
      <c r="W8" s="16">
        <v>1</v>
      </c>
      <c r="X8" s="38"/>
      <c r="Y8" s="32"/>
      <c r="Z8" s="50"/>
      <c r="AA8" s="17">
        <v>1</v>
      </c>
      <c r="AB8" s="24"/>
      <c r="AC8" s="50">
        <v>1</v>
      </c>
      <c r="AD8" s="17"/>
      <c r="AE8" s="24"/>
      <c r="AF8" s="50">
        <v>1</v>
      </c>
      <c r="AG8" s="50"/>
      <c r="AH8" s="50"/>
      <c r="AI8" s="53"/>
      <c r="AJ8" s="24"/>
      <c r="AK8" s="50"/>
      <c r="AL8" s="16">
        <v>1</v>
      </c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17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/>
      <c r="T9" s="38"/>
      <c r="U9" s="48">
        <v>1</v>
      </c>
      <c r="V9" s="50">
        <v>1</v>
      </c>
      <c r="W9" s="16">
        <v>1</v>
      </c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>
        <v>1</v>
      </c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18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>
        <v>1</v>
      </c>
      <c r="W10" s="16"/>
      <c r="X10" s="38"/>
      <c r="Y10" s="32"/>
      <c r="Z10" s="50"/>
      <c r="AA10" s="17">
        <v>1</v>
      </c>
      <c r="AB10" s="24"/>
      <c r="AC10" s="50"/>
      <c r="AD10" s="17">
        <v>1</v>
      </c>
      <c r="AE10" s="24"/>
      <c r="AF10" s="50"/>
      <c r="AG10" s="50">
        <v>1</v>
      </c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19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/>
      <c r="V11" s="50"/>
      <c r="W11" s="16"/>
      <c r="X11" s="38"/>
      <c r="Y11" s="32">
        <v>1</v>
      </c>
      <c r="Z11" s="50"/>
      <c r="AA11" s="17"/>
      <c r="AB11" s="24"/>
      <c r="AC11" s="50"/>
      <c r="AD11" s="17">
        <v>1</v>
      </c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20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>
        <v>1</v>
      </c>
      <c r="Q12" s="38"/>
      <c r="R12" s="48"/>
      <c r="S12" s="50"/>
      <c r="T12" s="38"/>
      <c r="U12" s="48"/>
      <c r="V12" s="50"/>
      <c r="W12" s="16"/>
      <c r="X12" s="38"/>
      <c r="Y12" s="32">
        <v>1</v>
      </c>
      <c r="Z12" s="50">
        <v>1</v>
      </c>
      <c r="AA12" s="17"/>
      <c r="AB12" s="24"/>
      <c r="AC12" s="50"/>
      <c r="AD12" s="17">
        <v>1</v>
      </c>
      <c r="AE12" s="24"/>
      <c r="AF12" s="50"/>
      <c r="AG12" s="50">
        <v>1</v>
      </c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21</v>
      </c>
      <c r="C13" s="24">
        <v>1</v>
      </c>
      <c r="D13" s="16"/>
      <c r="E13" s="24"/>
      <c r="F13" s="39">
        <v>1</v>
      </c>
      <c r="G13" s="32">
        <v>1</v>
      </c>
      <c r="H13" s="38">
        <v>1</v>
      </c>
      <c r="I13" s="32"/>
      <c r="J13" s="39">
        <v>1</v>
      </c>
      <c r="K13" s="32">
        <v>1</v>
      </c>
      <c r="L13" s="39"/>
      <c r="M13" s="32"/>
      <c r="N13" s="16"/>
      <c r="O13" s="42"/>
      <c r="P13" s="48"/>
      <c r="Q13" s="38"/>
      <c r="R13" s="48">
        <v>1</v>
      </c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>
        <v>1</v>
      </c>
      <c r="AA13" s="17">
        <v>1</v>
      </c>
      <c r="AB13" s="24"/>
      <c r="AC13" s="50">
        <v>1</v>
      </c>
      <c r="AD13" s="17"/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22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/>
      <c r="T14" s="38">
        <v>1</v>
      </c>
      <c r="U14" s="48">
        <v>1</v>
      </c>
      <c r="V14" s="50"/>
      <c r="W14" s="16"/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>
        <v>1</v>
      </c>
      <c r="AH14" s="50"/>
      <c r="AI14" s="53"/>
      <c r="AJ14" s="24"/>
      <c r="AK14" s="50">
        <v>1</v>
      </c>
      <c r="AL14" s="16">
        <v>1</v>
      </c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23</v>
      </c>
      <c r="C15" s="24">
        <v>1</v>
      </c>
      <c r="D15" s="16"/>
      <c r="E15" s="24"/>
      <c r="F15" s="39">
        <v>1</v>
      </c>
      <c r="G15" s="32"/>
      <c r="H15" s="38">
        <v>1</v>
      </c>
      <c r="I15" s="32">
        <v>1</v>
      </c>
      <c r="J15" s="39">
        <v>1</v>
      </c>
      <c r="K15" s="32">
        <v>1</v>
      </c>
      <c r="L15" s="39"/>
      <c r="M15" s="32"/>
      <c r="N15" s="16">
        <v>1</v>
      </c>
      <c r="O15" s="42"/>
      <c r="P15" s="48"/>
      <c r="Q15" s="38"/>
      <c r="R15" s="48"/>
      <c r="S15" s="50">
        <v>1</v>
      </c>
      <c r="T15" s="38"/>
      <c r="U15" s="48"/>
      <c r="V15" s="50"/>
      <c r="W15" s="16"/>
      <c r="X15" s="38"/>
      <c r="Y15" s="32"/>
      <c r="Z15" s="50">
        <v>1</v>
      </c>
      <c r="AA15" s="17">
        <v>1</v>
      </c>
      <c r="AB15" s="24"/>
      <c r="AC15" s="50">
        <v>1</v>
      </c>
      <c r="AD15" s="17">
        <v>1</v>
      </c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24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>
        <v>1</v>
      </c>
      <c r="Q16" s="38">
        <v>1</v>
      </c>
      <c r="R16" s="48">
        <v>1</v>
      </c>
      <c r="S16" s="50"/>
      <c r="T16" s="38"/>
      <c r="U16" s="48"/>
      <c r="V16" s="50"/>
      <c r="W16" s="16"/>
      <c r="X16" s="38">
        <v>1</v>
      </c>
      <c r="Y16" s="32"/>
      <c r="Z16" s="50"/>
      <c r="AA16" s="17"/>
      <c r="AB16" s="24"/>
      <c r="AC16" s="50"/>
      <c r="AD16" s="17">
        <v>1</v>
      </c>
      <c r="AE16" s="24"/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25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/>
      <c r="T17" s="38">
        <v>1</v>
      </c>
      <c r="U17" s="48">
        <v>1</v>
      </c>
      <c r="V17" s="50"/>
      <c r="W17" s="16"/>
      <c r="X17" s="38"/>
      <c r="Y17" s="32">
        <v>1</v>
      </c>
      <c r="Z17" s="50"/>
      <c r="AA17" s="17"/>
      <c r="AB17" s="24"/>
      <c r="AC17" s="50"/>
      <c r="AD17" s="17">
        <v>1</v>
      </c>
      <c r="AE17" s="24"/>
      <c r="AF17" s="50"/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26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>
        <v>1</v>
      </c>
      <c r="T18" s="38">
        <v>1</v>
      </c>
      <c r="U18" s="48">
        <v>1</v>
      </c>
      <c r="V18" s="50">
        <v>1</v>
      </c>
      <c r="W18" s="16"/>
      <c r="X18" s="38"/>
      <c r="Y18" s="32"/>
      <c r="Z18" s="50">
        <v>1</v>
      </c>
      <c r="AA18" s="17"/>
      <c r="AB18" s="24"/>
      <c r="AC18" s="50"/>
      <c r="AD18" s="17">
        <v>1</v>
      </c>
      <c r="AE18" s="24"/>
      <c r="AF18" s="50"/>
      <c r="AG18" s="50">
        <v>1</v>
      </c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27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/>
      <c r="U19" s="48"/>
      <c r="V19" s="50"/>
      <c r="W19" s="16"/>
      <c r="X19" s="38">
        <v>1</v>
      </c>
      <c r="Y19" s="32"/>
      <c r="Z19" s="50"/>
      <c r="AA19" s="17"/>
      <c r="AB19" s="24"/>
      <c r="AC19" s="50">
        <v>1</v>
      </c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28</v>
      </c>
      <c r="C20" s="24">
        <v>1</v>
      </c>
      <c r="D20" s="16"/>
      <c r="E20" s="24"/>
      <c r="F20" s="39">
        <v>1</v>
      </c>
      <c r="G20" s="32">
        <v>1</v>
      </c>
      <c r="H20" s="38">
        <v>1</v>
      </c>
      <c r="I20" s="32"/>
      <c r="J20" s="39">
        <v>1</v>
      </c>
      <c r="K20" s="32">
        <v>1</v>
      </c>
      <c r="L20" s="39"/>
      <c r="M20" s="32"/>
      <c r="N20" s="16"/>
      <c r="O20" s="42"/>
      <c r="P20" s="48"/>
      <c r="Q20" s="38"/>
      <c r="R20" s="48"/>
      <c r="S20" s="50"/>
      <c r="T20" s="38">
        <v>1</v>
      </c>
      <c r="U20" s="48">
        <v>1</v>
      </c>
      <c r="V20" s="50"/>
      <c r="W20" s="16"/>
      <c r="X20" s="38"/>
      <c r="Y20" s="32"/>
      <c r="Z20" s="50"/>
      <c r="AA20" s="17">
        <v>1</v>
      </c>
      <c r="AB20" s="24"/>
      <c r="AC20" s="50">
        <v>1</v>
      </c>
      <c r="AD20" s="17"/>
      <c r="AE20" s="24"/>
      <c r="AF20" s="50">
        <v>1</v>
      </c>
      <c r="AG20" s="50"/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29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/>
      <c r="T21" s="38"/>
      <c r="U21" s="48"/>
      <c r="V21" s="50"/>
      <c r="W21" s="16">
        <v>1</v>
      </c>
      <c r="X21" s="38"/>
      <c r="Y21" s="32">
        <v>1</v>
      </c>
      <c r="Z21" s="50"/>
      <c r="AA21" s="17"/>
      <c r="AB21" s="24"/>
      <c r="AC21" s="50"/>
      <c r="AD21" s="17">
        <v>1</v>
      </c>
      <c r="AE21" s="24"/>
      <c r="AF21" s="50">
        <v>1</v>
      </c>
      <c r="AG21" s="50"/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30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/>
      <c r="W22" s="16"/>
      <c r="X22" s="38"/>
      <c r="Y22" s="32"/>
      <c r="Z22" s="50">
        <v>1</v>
      </c>
      <c r="AA22" s="17"/>
      <c r="AB22" s="24"/>
      <c r="AC22" s="50"/>
      <c r="AD22" s="17">
        <v>1</v>
      </c>
      <c r="AE22" s="24"/>
      <c r="AF22" s="50"/>
      <c r="AG22" s="50"/>
      <c r="AH22" s="50">
        <v>1</v>
      </c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31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>
        <v>1</v>
      </c>
      <c r="T23" s="38"/>
      <c r="U23" s="48"/>
      <c r="V23" s="50"/>
      <c r="W23" s="16"/>
      <c r="X23" s="38">
        <v>1</v>
      </c>
      <c r="Y23" s="32"/>
      <c r="Z23" s="50"/>
      <c r="AA23" s="17"/>
      <c r="AB23" s="24"/>
      <c r="AC23" s="50"/>
      <c r="AD23" s="17">
        <v>1</v>
      </c>
      <c r="AE23" s="24"/>
      <c r="AF23" s="50">
        <v>1</v>
      </c>
      <c r="AG23" s="50"/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32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/>
      <c r="T24" s="38">
        <v>1</v>
      </c>
      <c r="U24" s="48">
        <v>1</v>
      </c>
      <c r="V24" s="50"/>
      <c r="W24" s="16"/>
      <c r="X24" s="38"/>
      <c r="Y24" s="32">
        <v>1</v>
      </c>
      <c r="Z24" s="50">
        <v>1</v>
      </c>
      <c r="AA24" s="17"/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33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/>
      <c r="T25" s="38"/>
      <c r="U25" s="48">
        <v>1</v>
      </c>
      <c r="V25" s="50"/>
      <c r="W25" s="16"/>
      <c r="X25" s="38"/>
      <c r="Y25" s="32">
        <v>1</v>
      </c>
      <c r="Z25" s="50"/>
      <c r="AA25" s="17"/>
      <c r="AB25" s="24"/>
      <c r="AC25" s="50"/>
      <c r="AD25" s="17">
        <v>1</v>
      </c>
      <c r="AE25" s="24"/>
      <c r="AF25" s="50"/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34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/>
      <c r="AA26" s="17">
        <v>1</v>
      </c>
      <c r="AB26" s="24"/>
      <c r="AC26" s="50">
        <v>1</v>
      </c>
      <c r="AD26" s="17"/>
      <c r="AE26" s="24"/>
      <c r="AF26" s="50"/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35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>
        <v>1</v>
      </c>
      <c r="U27" s="48"/>
      <c r="V27" s="50"/>
      <c r="W27" s="16"/>
      <c r="X27" s="38"/>
      <c r="Y27" s="32"/>
      <c r="Z27" s="50"/>
      <c r="AA27" s="17">
        <v>1</v>
      </c>
      <c r="AB27" s="24"/>
      <c r="AC27" s="50">
        <v>1</v>
      </c>
      <c r="AD27" s="17"/>
      <c r="AE27" s="24"/>
      <c r="AF27" s="50"/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36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/>
      <c r="V28" s="50"/>
      <c r="W28" s="16"/>
      <c r="X28" s="38"/>
      <c r="Y28" s="32">
        <v>1</v>
      </c>
      <c r="Z28" s="50"/>
      <c r="AA28" s="17"/>
      <c r="AB28" s="24"/>
      <c r="AC28" s="50"/>
      <c r="AD28" s="17">
        <v>1</v>
      </c>
      <c r="AE28" s="24"/>
      <c r="AF28" s="50">
        <v>1</v>
      </c>
      <c r="AG28" s="50"/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37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>
        <v>1</v>
      </c>
      <c r="S29" s="50">
        <v>1</v>
      </c>
      <c r="T29" s="38">
        <v>1</v>
      </c>
      <c r="U29" s="48"/>
      <c r="V29" s="50"/>
      <c r="W29" s="16"/>
      <c r="X29" s="38"/>
      <c r="Y29" s="32">
        <v>1</v>
      </c>
      <c r="Z29" s="50">
        <v>1</v>
      </c>
      <c r="AA29" s="17"/>
      <c r="AB29" s="24"/>
      <c r="AC29" s="50"/>
      <c r="AD29" s="17">
        <v>1</v>
      </c>
      <c r="AE29" s="24"/>
      <c r="AF29" s="50">
        <v>1</v>
      </c>
      <c r="AG29" s="50">
        <v>1</v>
      </c>
      <c r="AH29" s="50">
        <v>1</v>
      </c>
      <c r="AI29" s="53">
        <v>1</v>
      </c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38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>
        <v>1</v>
      </c>
      <c r="W30" s="16"/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39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>
        <v>1</v>
      </c>
      <c r="U31" s="48">
        <v>1</v>
      </c>
      <c r="V31" s="50"/>
      <c r="W31" s="16"/>
      <c r="X31" s="38"/>
      <c r="Y31" s="32"/>
      <c r="Z31" s="50">
        <v>1</v>
      </c>
      <c r="AA31" s="17"/>
      <c r="AB31" s="24"/>
      <c r="AC31" s="50"/>
      <c r="AD31" s="17">
        <v>1</v>
      </c>
      <c r="AE31" s="24"/>
      <c r="AF31" s="50"/>
      <c r="AG31" s="50">
        <v>1</v>
      </c>
      <c r="AH31" s="50">
        <v>1</v>
      </c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40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>
        <v>1</v>
      </c>
      <c r="T32" s="38"/>
      <c r="U32" s="48"/>
      <c r="V32" s="50"/>
      <c r="W32" s="16"/>
      <c r="X32" s="38">
        <v>1</v>
      </c>
      <c r="Y32" s="32"/>
      <c r="Z32" s="50"/>
      <c r="AA32" s="17"/>
      <c r="AB32" s="24"/>
      <c r="AC32" s="50">
        <v>1</v>
      </c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42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>
        <v>1</v>
      </c>
      <c r="X33" s="38"/>
      <c r="Y33" s="32"/>
      <c r="Z33" s="50"/>
      <c r="AA33" s="17">
        <v>1</v>
      </c>
      <c r="AB33" s="24"/>
      <c r="AC33" s="50"/>
      <c r="AD33" s="17"/>
      <c r="AE33" s="24"/>
      <c r="AF33" s="50"/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1"/>
        <v>Unfinished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N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43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>
        <v>1</v>
      </c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/>
      <c r="AG34" s="50">
        <v>1</v>
      </c>
      <c r="AH34" s="50"/>
      <c r="AI34" s="53"/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23" yWindow="503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D112" sqref="D112:AH1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125</v>
      </c>
      <c r="B1" s="61" t="s">
        <v>121</v>
      </c>
      <c r="C1" s="61"/>
      <c r="D1" s="62" t="s">
        <v>122</v>
      </c>
      <c r="E1" s="63" t="s">
        <v>123</v>
      </c>
      <c r="F1" s="62" t="s">
        <v>124</v>
      </c>
      <c r="G1" s="60" t="s">
        <v>127</v>
      </c>
      <c r="H1" s="60" t="s">
        <v>135</v>
      </c>
      <c r="I1" s="64" t="s">
        <v>126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GS/RCM</v>
      </c>
      <c r="B3" s="160" t="str" ph="1">
        <f>Scoresheet!B3</f>
        <v>Sunderban, West Bengal</v>
      </c>
      <c r="C3" s="161"/>
      <c r="D3" s="162" t="str" ph="1">
        <f>Scoresheet!C3</f>
        <v>22°6'5.3"</v>
      </c>
      <c r="E3" s="163" t="str" ph="1">
        <f>Scoresheet!E3</f>
        <v>88°48'37"</v>
      </c>
      <c r="F3" s="162" t="str" ph="1">
        <f>Scoresheet!G3</f>
        <v>3 m</v>
      </c>
      <c r="G3" s="164" ph="1">
        <f>Scoresheet!I3</f>
        <v>38717</v>
      </c>
      <c r="H3" s="73" ph="1">
        <f>AQ114</f>
        <v>0.98979591836734693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129</v>
      </c>
      <c r="D5" s="86" t="s">
        <v>136</v>
      </c>
    </row>
    <row r="6" spans="1:82" ht="15" customHeight="1">
      <c r="C6" s="87" t="s">
        <v>128</v>
      </c>
      <c r="D6" s="88" t="s">
        <v>78</v>
      </c>
      <c r="E6" s="89" t="s">
        <v>79</v>
      </c>
      <c r="F6" s="89" t="s">
        <v>80</v>
      </c>
      <c r="G6" s="89" t="s">
        <v>81</v>
      </c>
      <c r="H6" s="89" t="s">
        <v>82</v>
      </c>
      <c r="I6" s="89" t="s">
        <v>83</v>
      </c>
      <c r="J6" s="89" t="s">
        <v>84</v>
      </c>
      <c r="K6" s="90" t="s">
        <v>85</v>
      </c>
      <c r="L6" s="90" t="s">
        <v>86</v>
      </c>
      <c r="M6" s="90" t="s">
        <v>87</v>
      </c>
      <c r="N6" s="90" t="s">
        <v>88</v>
      </c>
      <c r="O6" s="90" t="s">
        <v>89</v>
      </c>
      <c r="P6" s="90" t="s">
        <v>90</v>
      </c>
      <c r="Q6" s="90" t="s">
        <v>91</v>
      </c>
      <c r="R6" s="90" t="s">
        <v>92</v>
      </c>
      <c r="S6" s="90" t="s">
        <v>93</v>
      </c>
      <c r="T6" s="91" t="s">
        <v>94</v>
      </c>
      <c r="U6" s="91" t="s">
        <v>95</v>
      </c>
      <c r="V6" s="91" t="s">
        <v>96</v>
      </c>
      <c r="W6" s="91" t="s">
        <v>97</v>
      </c>
      <c r="X6" s="92" t="s">
        <v>98</v>
      </c>
      <c r="Y6" s="92" t="s">
        <v>99</v>
      </c>
      <c r="Z6" s="92" t="s">
        <v>100</v>
      </c>
      <c r="AA6" s="93" t="s">
        <v>101</v>
      </c>
      <c r="AB6" s="93" t="s">
        <v>102</v>
      </c>
      <c r="AC6" s="93" t="s">
        <v>103</v>
      </c>
      <c r="AD6" s="93" t="s">
        <v>104</v>
      </c>
      <c r="AE6" s="93" t="s">
        <v>105</v>
      </c>
      <c r="AF6" s="94" t="s">
        <v>106</v>
      </c>
      <c r="AG6" s="94" t="s">
        <v>107</v>
      </c>
      <c r="AH6" s="94" t="s">
        <v>108</v>
      </c>
      <c r="AI6" s="95"/>
      <c r="AJ6" s="95"/>
      <c r="AK6" s="95"/>
      <c r="AL6" s="95"/>
      <c r="AM6" s="95"/>
      <c r="AN6" s="95"/>
      <c r="AQ6" s="66" t="s">
        <v>109</v>
      </c>
      <c r="AR6" s="96" t="s">
        <v>78</v>
      </c>
      <c r="AS6" s="97" t="s">
        <v>79</v>
      </c>
      <c r="AT6" s="97" t="s">
        <v>80</v>
      </c>
      <c r="AU6" s="97" t="s">
        <v>81</v>
      </c>
      <c r="AV6" s="97" t="s">
        <v>82</v>
      </c>
      <c r="AW6" s="97" t="s">
        <v>83</v>
      </c>
      <c r="AX6" s="97" t="s">
        <v>84</v>
      </c>
      <c r="AY6" s="98" t="s">
        <v>85</v>
      </c>
      <c r="AZ6" s="98" t="s">
        <v>86</v>
      </c>
      <c r="BA6" s="98" t="s">
        <v>87</v>
      </c>
      <c r="BB6" s="98" t="s">
        <v>88</v>
      </c>
      <c r="BC6" s="98" t="s">
        <v>89</v>
      </c>
      <c r="BD6" s="98" t="s">
        <v>90</v>
      </c>
      <c r="BE6" s="98" t="s">
        <v>91</v>
      </c>
      <c r="BF6" s="98" t="s">
        <v>92</v>
      </c>
      <c r="BG6" s="98" t="s">
        <v>93</v>
      </c>
      <c r="BH6" s="99" t="s">
        <v>94</v>
      </c>
      <c r="BI6" s="99" t="s">
        <v>95</v>
      </c>
      <c r="BJ6" s="99" t="s">
        <v>96</v>
      </c>
      <c r="BK6" s="99" t="s">
        <v>97</v>
      </c>
      <c r="BL6" s="100" t="s">
        <v>98</v>
      </c>
      <c r="BM6" s="100" t="s">
        <v>99</v>
      </c>
      <c r="BN6" s="100" t="s">
        <v>100</v>
      </c>
      <c r="BO6" s="101" t="s">
        <v>101</v>
      </c>
      <c r="BP6" s="101" t="s">
        <v>102</v>
      </c>
      <c r="BQ6" s="101" t="s">
        <v>103</v>
      </c>
      <c r="BR6" s="101" t="s">
        <v>104</v>
      </c>
      <c r="BS6" s="101" t="s">
        <v>105</v>
      </c>
      <c r="BT6" s="95" t="s">
        <v>106</v>
      </c>
      <c r="BU6" s="95" t="s">
        <v>107</v>
      </c>
      <c r="BV6" s="95" t="s">
        <v>108</v>
      </c>
      <c r="BX6" s="102" t="s">
        <v>130</v>
      </c>
      <c r="BY6" s="103" t="s">
        <v>110</v>
      </c>
      <c r="BZ6" s="104" t="s">
        <v>111</v>
      </c>
      <c r="CA6" s="105" t="s">
        <v>112</v>
      </c>
      <c r="CB6" s="106" t="s">
        <v>113</v>
      </c>
      <c r="CC6" s="107" t="s">
        <v>114</v>
      </c>
      <c r="CD6" s="108" t="s">
        <v>115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0.2</v>
      </c>
      <c r="T7" s="66">
        <f>Scoresheet!X7</f>
        <v>1</v>
      </c>
      <c r="U7" s="66">
        <f>IF((Scoresheet!$Y7+Scoresheet!$Z7+Scoresheet!$AA7)=0,0,FLOOR(Scoresheet!Y7/(Scoresheet!$Y7+Scoresheet!$Z7+Scoresheet!$AA7),0.01))</f>
        <v>1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1</v>
      </c>
      <c r="AG7" s="66">
        <f>IF((Scoresheet!$AJ7+Scoresheet!$AK7+Scoresheet!$AL7)=0,0,FLOOR(Scoresheet!AK7/(Scoresheet!$AJ7+Scoresheet!$AK7+Scoresheet!$AL7),0.01))</f>
        <v>0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1</v>
      </c>
      <c r="BI7" s="66">
        <f t="shared" ref="BI7:BN7" si="3">IF(U7&gt;0,1,0)</f>
        <v>1</v>
      </c>
      <c r="BJ7" s="66">
        <f t="shared" si="3"/>
        <v>0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1</v>
      </c>
      <c r="BU7" s="66">
        <f t="shared" si="4"/>
        <v>0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0.33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0.33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0.33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1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0</v>
      </c>
      <c r="AH8" s="109">
        <f>IF((Scoresheet!$AJ8+Scoresheet!$AK8+Scoresheet!$AL8)=0,0,FLOOR(Scoresheet!AL8/(Scoresheet!$AJ8+Scoresheet!$AK8+Scoresheet!$AL8),0.01))</f>
        <v>1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0</v>
      </c>
      <c r="BV8" s="66">
        <f t="shared" ref="BV8:BV71" si="42">IF(AH8&gt;0,1,0)</f>
        <v>1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0.33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0.33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0.5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0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1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 Rubia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0.25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0.25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1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1</v>
      </c>
      <c r="BJ11" s="66">
        <f t="shared" si="30"/>
        <v>0</v>
      </c>
      <c r="BK11" s="66">
        <f t="shared" si="31"/>
        <v>0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1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1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1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0.5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1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0.25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0.25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0.5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1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0</v>
      </c>
      <c r="AV13" s="66">
        <f t="shared" si="16"/>
        <v>1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0.5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1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0.5</v>
      </c>
      <c r="AH14" s="109">
        <f>IF((Scoresheet!$AJ14+Scoresheet!$AK14+Scoresheet!$AL14)=0,0,FLOOR(Scoresheet!AL14/(Scoresheet!$AJ14+Scoresheet!$AK14+Scoresheet!$AL14),0.01))</f>
        <v>0.5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1</v>
      </c>
      <c r="BE14" s="66">
        <f t="shared" si="25"/>
        <v>1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1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0.5</v>
      </c>
      <c r="H15" s="66">
        <f>IF(Scoresheet!K15=0,0,Scoresheet!K15/(Scoresheet!L15+Scoresheet!K15)*(IF(Result!E15=0,1,Result!E15)))</f>
        <v>1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1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0.5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0</v>
      </c>
      <c r="AU15" s="66">
        <f t="shared" si="15"/>
        <v>1</v>
      </c>
      <c r="AV15" s="66">
        <f t="shared" si="16"/>
        <v>1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1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0.33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0.33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0.33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1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1</v>
      </c>
      <c r="BA16" s="66">
        <f t="shared" si="21"/>
        <v>1</v>
      </c>
      <c r="BB16" s="66">
        <f t="shared" si="22"/>
        <v>1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1</v>
      </c>
      <c r="BI16" s="66">
        <f t="shared" si="29"/>
        <v>0</v>
      </c>
      <c r="BJ16" s="66">
        <f t="shared" si="30"/>
        <v>0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1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1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0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 Heritiera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0.25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0.25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0.25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0.25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1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0.5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1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1</v>
      </c>
      <c r="BI19" s="66">
        <f t="shared" si="29"/>
        <v>0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1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0.5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1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1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0</v>
      </c>
      <c r="AV20" s="66">
        <f t="shared" si="16"/>
        <v>1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1</v>
      </c>
      <c r="BE20" s="66">
        <f t="shared" si="25"/>
        <v>1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1</v>
      </c>
      <c r="BN20" s="66">
        <f t="shared" si="34"/>
        <v>0</v>
      </c>
      <c r="BO20" s="66">
        <f t="shared" si="35"/>
        <v>0</v>
      </c>
      <c r="BP20" s="66">
        <f t="shared" si="36"/>
        <v>1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 Calophyllum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1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1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1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1</v>
      </c>
      <c r="BH21" s="66">
        <f t="shared" si="28"/>
        <v>0</v>
      </c>
      <c r="BI21" s="66">
        <f t="shared" si="29"/>
        <v>1</v>
      </c>
      <c r="BJ21" s="66">
        <f t="shared" si="30"/>
        <v>0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0.33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1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1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0</v>
      </c>
      <c r="BQ22" s="66">
        <f t="shared" si="37"/>
        <v>0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 Aegicerous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1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0</v>
      </c>
      <c r="BJ23" s="66">
        <f t="shared" si="30"/>
        <v>0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 Mimusops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 Xylocarpus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1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1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1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0</v>
      </c>
      <c r="BE25" s="66">
        <f t="shared" si="25"/>
        <v>1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1</v>
      </c>
      <c r="BJ25" s="66">
        <f t="shared" si="30"/>
        <v>0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 xml:space="preserve">OTU 20 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1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1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0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 xml:space="preserve">OTU 21 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1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1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1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1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1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1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0</v>
      </c>
      <c r="BK28" s="66">
        <f t="shared" si="31"/>
        <v>0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0.33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0.33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0.5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0.25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0.25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0.25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0.25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1</v>
      </c>
      <c r="BC29" s="66">
        <f t="shared" si="23"/>
        <v>1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1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1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 Cassia  Fistula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1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1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1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0.5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0.5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1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0.5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1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1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1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1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1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0.5</v>
      </c>
      <c r="Z32" s="115">
        <f>IF((Scoresheet!$AB32+Scoresheet!$AC32+Scoresheet!$AD32)=0,0,FLOOR(Scoresheet!AD32/(Scoresheet!$AB32+Scoresheet!$AC32+Scoresheet!$AD32),0.01))</f>
        <v>0.5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1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1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1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1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1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0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 Brassiopsis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1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1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0</v>
      </c>
      <c r="BQ34" s="66">
        <f t="shared" si="37"/>
        <v>1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28</v>
      </c>
      <c r="B108" s="118" t="s">
        <v>116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117</v>
      </c>
      <c r="AQ108" s="96" ph="1">
        <f t="shared" ref="AQ108:BV108" si="91">SUM(AQ7:AQ107)</f>
        <v>28</v>
      </c>
      <c r="AR108" s="96" ph="1">
        <f t="shared" si="91"/>
        <v>28</v>
      </c>
      <c r="AS108" s="96" ph="1">
        <f t="shared" si="91"/>
        <v>25</v>
      </c>
      <c r="AT108" s="96" ph="1">
        <f t="shared" si="91"/>
        <v>2</v>
      </c>
      <c r="AU108" s="96" ph="1">
        <f t="shared" si="91"/>
        <v>1</v>
      </c>
      <c r="AV108" s="96" ph="1">
        <f t="shared" si="91"/>
        <v>3</v>
      </c>
      <c r="AW108" s="96" ph="1">
        <f t="shared" si="91"/>
        <v>0</v>
      </c>
      <c r="AX108" s="96" ph="1">
        <f t="shared" si="91"/>
        <v>0</v>
      </c>
      <c r="AY108" s="96" ph="1">
        <f t="shared" si="91"/>
        <v>0</v>
      </c>
      <c r="AZ108" s="96" ph="1">
        <f t="shared" si="91"/>
        <v>2</v>
      </c>
      <c r="BA108" s="96" ph="1">
        <f t="shared" si="91"/>
        <v>1</v>
      </c>
      <c r="BB108" s="96" ph="1">
        <f t="shared" si="91"/>
        <v>4</v>
      </c>
      <c r="BC108" s="96" ph="1">
        <f t="shared" si="91"/>
        <v>13</v>
      </c>
      <c r="BD108" s="96" ph="1">
        <f t="shared" si="91"/>
        <v>15</v>
      </c>
      <c r="BE108" s="96" ph="1">
        <f t="shared" si="91"/>
        <v>14</v>
      </c>
      <c r="BF108" s="96" ph="1">
        <f t="shared" si="91"/>
        <v>6</v>
      </c>
      <c r="BG108" s="96" ph="1">
        <f t="shared" si="91"/>
        <v>6</v>
      </c>
      <c r="BH108" s="96" ph="1">
        <f t="shared" si="91"/>
        <v>5</v>
      </c>
      <c r="BI108" s="96" ph="1">
        <f t="shared" si="91"/>
        <v>9</v>
      </c>
      <c r="BJ108" s="96" ph="1">
        <f t="shared" si="91"/>
        <v>8</v>
      </c>
      <c r="BK108" s="96" ph="1">
        <f t="shared" si="91"/>
        <v>12</v>
      </c>
      <c r="BL108" s="96" ph="1">
        <f t="shared" si="91"/>
        <v>0</v>
      </c>
      <c r="BM108" s="96" ph="1">
        <f t="shared" si="91"/>
        <v>9</v>
      </c>
      <c r="BN108" s="96" ph="1">
        <f t="shared" si="91"/>
        <v>22</v>
      </c>
      <c r="BO108" s="96" ph="1">
        <f t="shared" si="91"/>
        <v>0</v>
      </c>
      <c r="BP108" s="96" ph="1">
        <f t="shared" si="91"/>
        <v>14</v>
      </c>
      <c r="BQ108" s="96" ph="1">
        <f t="shared" si="91"/>
        <v>19</v>
      </c>
      <c r="BR108" s="96" ph="1">
        <f t="shared" si="91"/>
        <v>5</v>
      </c>
      <c r="BS108" s="96" ph="1">
        <f t="shared" si="91"/>
        <v>1</v>
      </c>
      <c r="BT108" s="96" ph="1">
        <f t="shared" si="91"/>
        <v>1</v>
      </c>
      <c r="BU108" s="96" ph="1">
        <f t="shared" si="91"/>
        <v>26</v>
      </c>
      <c r="BV108" s="96" ph="1">
        <f t="shared" si="91"/>
        <v>2</v>
      </c>
      <c r="BW108" s="117" t="s">
        <v>117</v>
      </c>
      <c r="BX108" s="117" ph="1">
        <f>SUM(BX7:BX107)</f>
        <v>28</v>
      </c>
      <c r="BY108" s="117" ph="1">
        <f t="shared" ref="BY108:CD108" si="92">SUM(BY7:BY107)</f>
        <v>28</v>
      </c>
      <c r="BZ108" s="117" ph="1">
        <f t="shared" si="92"/>
        <v>28</v>
      </c>
      <c r="CA108" s="117" ph="1">
        <f t="shared" si="92"/>
        <v>28</v>
      </c>
      <c r="CB108" s="117" ph="1">
        <f t="shared" si="92"/>
        <v>27</v>
      </c>
      <c r="CC108" s="117" ph="1">
        <f t="shared" si="92"/>
        <v>28</v>
      </c>
      <c r="CD108" s="117" ph="1">
        <f t="shared" si="92"/>
        <v>28</v>
      </c>
    </row>
    <row r="109" spans="1:82">
      <c r="A109" s="96"/>
      <c r="B109" s="118" t="s">
        <v>118</v>
      </c>
      <c r="C109" s="117"/>
      <c r="D109" s="123">
        <f>SUM(D7:D107)</f>
        <v>0</v>
      </c>
      <c r="E109" s="97">
        <f t="shared" ref="E109:AH109" si="93">SUM(E7:E107)</f>
        <v>25</v>
      </c>
      <c r="F109" s="97">
        <f>SUM(F7:F107)</f>
        <v>1</v>
      </c>
      <c r="G109" s="97">
        <f t="shared" si="93"/>
        <v>0.5</v>
      </c>
      <c r="H109" s="97">
        <f t="shared" si="93"/>
        <v>3</v>
      </c>
      <c r="I109" s="97">
        <f t="shared" si="93"/>
        <v>0</v>
      </c>
      <c r="J109" s="123">
        <f t="shared" si="93"/>
        <v>0</v>
      </c>
      <c r="K109" s="97">
        <f t="shared" si="93"/>
        <v>0</v>
      </c>
      <c r="L109" s="97">
        <f t="shared" si="93"/>
        <v>1.33</v>
      </c>
      <c r="M109" s="97">
        <f t="shared" si="93"/>
        <v>0.33</v>
      </c>
      <c r="N109" s="97">
        <f t="shared" si="93"/>
        <v>1.4100000000000001</v>
      </c>
      <c r="O109" s="97">
        <f t="shared" si="93"/>
        <v>6.44</v>
      </c>
      <c r="P109" s="97">
        <f t="shared" si="93"/>
        <v>6.44</v>
      </c>
      <c r="Q109" s="97">
        <f t="shared" si="93"/>
        <v>5.7700000000000005</v>
      </c>
      <c r="R109" s="97">
        <f t="shared" si="93"/>
        <v>2.3600000000000003</v>
      </c>
      <c r="S109" s="123">
        <f t="shared" si="93"/>
        <v>3.8600000000000003</v>
      </c>
      <c r="T109" s="97">
        <f t="shared" si="93"/>
        <v>5</v>
      </c>
      <c r="U109" s="97">
        <f t="shared" si="93"/>
        <v>7.5</v>
      </c>
      <c r="V109" s="97">
        <f t="shared" si="93"/>
        <v>5.5</v>
      </c>
      <c r="W109" s="123">
        <f t="shared" si="93"/>
        <v>11</v>
      </c>
      <c r="X109" s="97">
        <f t="shared" si="93"/>
        <v>0</v>
      </c>
      <c r="Y109" s="97">
        <f t="shared" si="93"/>
        <v>7</v>
      </c>
      <c r="Z109" s="123">
        <f t="shared" si="93"/>
        <v>20</v>
      </c>
      <c r="AA109" s="97">
        <f t="shared" si="93"/>
        <v>0</v>
      </c>
      <c r="AB109" s="97">
        <f t="shared" si="93"/>
        <v>10.75</v>
      </c>
      <c r="AC109" s="97">
        <f t="shared" si="93"/>
        <v>14.25</v>
      </c>
      <c r="AD109" s="97">
        <f t="shared" si="93"/>
        <v>2.75</v>
      </c>
      <c r="AE109" s="123">
        <f t="shared" si="93"/>
        <v>0.25</v>
      </c>
      <c r="AF109" s="97">
        <f t="shared" si="93"/>
        <v>1</v>
      </c>
      <c r="AG109" s="97">
        <f t="shared" si="93"/>
        <v>25.5</v>
      </c>
      <c r="AH109" s="123">
        <f t="shared" si="93"/>
        <v>1.5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119</v>
      </c>
      <c r="C110" s="117"/>
      <c r="D110" s="123">
        <f>AR108</f>
        <v>28</v>
      </c>
      <c r="E110" s="97">
        <f>BY108</f>
        <v>28</v>
      </c>
      <c r="F110" s="97">
        <f>BY108</f>
        <v>28</v>
      </c>
      <c r="G110" s="97">
        <f>BY108</f>
        <v>28</v>
      </c>
      <c r="H110" s="97">
        <f>BY108</f>
        <v>28</v>
      </c>
      <c r="I110" s="97">
        <f>BY108</f>
        <v>28</v>
      </c>
      <c r="J110" s="123">
        <f>BY108</f>
        <v>28</v>
      </c>
      <c r="K110" s="98">
        <f>BZ108</f>
        <v>28</v>
      </c>
      <c r="L110" s="98">
        <f>BZ108</f>
        <v>28</v>
      </c>
      <c r="M110" s="98">
        <f>BZ108</f>
        <v>28</v>
      </c>
      <c r="N110" s="98">
        <f>BZ108</f>
        <v>28</v>
      </c>
      <c r="O110" s="98">
        <f>BZ108</f>
        <v>28</v>
      </c>
      <c r="P110" s="98">
        <f>BZ108</f>
        <v>28</v>
      </c>
      <c r="Q110" s="98">
        <f>BZ108</f>
        <v>28</v>
      </c>
      <c r="R110" s="98">
        <f>BZ108</f>
        <v>28</v>
      </c>
      <c r="S110" s="119">
        <f>BZ108</f>
        <v>28</v>
      </c>
      <c r="T110" s="99">
        <f>CA108</f>
        <v>28</v>
      </c>
      <c r="U110" s="99">
        <f>CA108</f>
        <v>28</v>
      </c>
      <c r="V110" s="99">
        <f>CA108</f>
        <v>28</v>
      </c>
      <c r="W110" s="120">
        <f>CA108</f>
        <v>28</v>
      </c>
      <c r="X110" s="117">
        <f>CB108</f>
        <v>27</v>
      </c>
      <c r="Y110" s="117">
        <f>CB108</f>
        <v>27</v>
      </c>
      <c r="Z110" s="118">
        <f>CB108</f>
        <v>27</v>
      </c>
      <c r="AA110" s="101">
        <f>CC108</f>
        <v>28</v>
      </c>
      <c r="AB110" s="101">
        <f>CC108</f>
        <v>28</v>
      </c>
      <c r="AC110" s="101">
        <f>CC108</f>
        <v>28</v>
      </c>
      <c r="AD110" s="101">
        <f>CC108</f>
        <v>28</v>
      </c>
      <c r="AE110" s="121">
        <f>CC108</f>
        <v>28</v>
      </c>
      <c r="AF110" s="95">
        <f>CD108</f>
        <v>28</v>
      </c>
      <c r="AG110" s="95">
        <f>CD108</f>
        <v>28</v>
      </c>
      <c r="AH110" s="122">
        <f>CD108</f>
        <v>28</v>
      </c>
      <c r="AI110" s="95"/>
      <c r="AJ110" s="95"/>
      <c r="AK110" s="95"/>
      <c r="AL110" s="95"/>
      <c r="AM110" s="95"/>
      <c r="AN110" s="95"/>
      <c r="AP110" s="66" t="s">
        <v>131</v>
      </c>
      <c r="AQ110" s="66">
        <f>SUM(BX108:CD108)</f>
        <v>195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133</v>
      </c>
      <c r="AQ111" s="66">
        <f>AQ108*7-SUM(BX108:CD108)</f>
        <v>1</v>
      </c>
    </row>
    <row r="112" spans="1:82">
      <c r="A112" s="96"/>
      <c r="B112" s="96" t="s">
        <v>120</v>
      </c>
      <c r="C112" s="96"/>
      <c r="D112" s="59">
        <f>(D109/AR108)*100</f>
        <v>0</v>
      </c>
      <c r="E112" s="59">
        <f>(E109/BY108)*100</f>
        <v>89.285714285714292</v>
      </c>
      <c r="F112" s="59">
        <f>(F109/BY108)*100</f>
        <v>3.5714285714285712</v>
      </c>
      <c r="G112" s="59">
        <f>(G109/BY108)*100</f>
        <v>1.7857142857142856</v>
      </c>
      <c r="H112" s="59">
        <f>(H109/BY108)*100</f>
        <v>10.714285714285714</v>
      </c>
      <c r="I112" s="59">
        <f>(I109/BY108)*100</f>
        <v>0</v>
      </c>
      <c r="J112" s="59">
        <f>(J109/BY108)*100</f>
        <v>0</v>
      </c>
      <c r="K112" s="59">
        <f>(K109/BZ108)*100</f>
        <v>0</v>
      </c>
      <c r="L112" s="59">
        <f>(L109/BZ108)*100</f>
        <v>4.75</v>
      </c>
      <c r="M112" s="59">
        <f>(M109/BZ108)*100</f>
        <v>1.1785714285714286</v>
      </c>
      <c r="N112" s="59">
        <f>(N109/BZ108)*100</f>
        <v>5.0357142857142865</v>
      </c>
      <c r="O112" s="59">
        <f>(O109/BZ108)*100</f>
        <v>23</v>
      </c>
      <c r="P112" s="59">
        <f>(P109/BZ108)*100</f>
        <v>23</v>
      </c>
      <c r="Q112" s="59">
        <f>(Q109/BZ108)*100</f>
        <v>20.607142857142861</v>
      </c>
      <c r="R112" s="59">
        <f>(R109/BZ108)*100</f>
        <v>8.4285714285714306</v>
      </c>
      <c r="S112" s="59">
        <f>(S109/BZ108)*100</f>
        <v>13.785714285714286</v>
      </c>
      <c r="T112" s="59">
        <f>(T109/CA108)*100</f>
        <v>17.857142857142858</v>
      </c>
      <c r="U112" s="59">
        <f>(U109/CA108)*100</f>
        <v>26.785714285714285</v>
      </c>
      <c r="V112" s="59">
        <f>(V109/CA108)*100</f>
        <v>19.642857142857142</v>
      </c>
      <c r="W112" s="59">
        <f>(W109/CA108)*100</f>
        <v>39.285714285714285</v>
      </c>
      <c r="X112" s="59">
        <f>(X109/CB108)*100</f>
        <v>0</v>
      </c>
      <c r="Y112" s="59">
        <f>(Y109/CB108)*100</f>
        <v>25.925925925925924</v>
      </c>
      <c r="Z112" s="59">
        <f>(Z109/CB108)*100</f>
        <v>74.074074074074076</v>
      </c>
      <c r="AA112" s="59">
        <f>(AA109/CC108)*100</f>
        <v>0</v>
      </c>
      <c r="AB112" s="59">
        <f>(AB109/CC108)*100</f>
        <v>38.392857142857146</v>
      </c>
      <c r="AC112" s="59">
        <f>(AC109/CC108)*100</f>
        <v>50.892857142857139</v>
      </c>
      <c r="AD112" s="59">
        <f>(AD109/CC108)*100</f>
        <v>9.8214285714285712</v>
      </c>
      <c r="AE112" s="59">
        <f>(AE109/CC108)*100</f>
        <v>0.89285714285714279</v>
      </c>
      <c r="AF112" s="59">
        <f>(AF109/CD108)*100</f>
        <v>3.5714285714285712</v>
      </c>
      <c r="AG112" s="59">
        <f>(AG109/CD108)*100</f>
        <v>91.071428571428569</v>
      </c>
      <c r="AH112" s="59">
        <f>(AH109/CD108)*100</f>
        <v>5.3571428571428568</v>
      </c>
      <c r="AP112" s="66" t="s">
        <v>132</v>
      </c>
      <c r="AQ112" s="66">
        <f>AQ108*7</f>
        <v>196</v>
      </c>
    </row>
    <row r="114" spans="42:43">
      <c r="AP114" s="66" t="s">
        <v>134</v>
      </c>
      <c r="AQ114" s="66">
        <f>(AQ110-AQ111)/AQ112</f>
        <v>0.98979591836734693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2012-05-14T01:42:02Z</dcterms:modified>
</cp:coreProperties>
</file>